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1"/>
  <workbookPr/>
  <mc:AlternateContent xmlns:mc="http://schemas.openxmlformats.org/markup-compatibility/2006">
    <mc:Choice Requires="x15">
      <x15ac:absPath xmlns:x15ac="http://schemas.microsoft.com/office/spreadsheetml/2010/11/ac" url="X:\Rates and Regulatory, Compliance and Universal Service Programs\Non-Low Income Energy Efficiency Programs\Residential Prescriptive Program PA\Incentive Measures\Rebate Applications\"/>
    </mc:Choice>
  </mc:AlternateContent>
  <xr:revisionPtr revIDLastSave="0" documentId="8_{4E40F00A-1BC8-46B8-965D-AF4724C2A808}" xr6:coauthVersionLast="47" xr6:coauthVersionMax="47" xr10:uidLastSave="{00000000-0000-0000-0000-000000000000}"/>
  <bookViews>
    <workbookView xWindow="-28920" yWindow="-120" windowWidth="29040" windowHeight="15840" xr2:uid="{B39F05EB-8A50-F544-A450-75A3971E0689}"/>
  </bookViews>
  <sheets>
    <sheet name="User Instructions" sheetId="3" r:id="rId1"/>
    <sheet name="Job Calculator" sheetId="1" r:id="rId2"/>
    <sheet name="Financial Summar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B12" i="2"/>
  <c r="B16" i="2"/>
  <c r="B11" i="2"/>
  <c r="B10" i="2"/>
  <c r="B9" i="2"/>
  <c r="B8" i="2"/>
  <c r="B7" i="2"/>
  <c r="E10" i="1" a="1"/>
  <c r="E10" i="1" s="1"/>
  <c r="E9" i="1" a="1"/>
  <c r="E9" i="1" s="1"/>
  <c r="E8" i="1" a="1"/>
  <c r="E8" i="1" s="1"/>
  <c r="B13" i="2" l="1"/>
  <c r="B9" i="1" l="1"/>
  <c r="E14" i="1" s="1"/>
  <c r="E7" i="1" l="1"/>
  <c r="E12" i="1" l="1"/>
  <c r="E15" i="1" s="1"/>
  <c r="B15" i="2"/>
  <c r="B17" i="2" s="1"/>
  <c r="B19" i="2" s="1"/>
  <c r="D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<sst xmlns="http://schemas.openxmlformats.org/spreadsheetml/2006/main" count="43" uniqueCount="41">
  <si>
    <t>N/A</t>
  </si>
  <si>
    <t>Furnace - Energy Star</t>
  </si>
  <si>
    <t>Boiler - 94+ AFUE</t>
  </si>
  <si>
    <t>Combi Boiler - 94+ AFUE</t>
  </si>
  <si>
    <t>Tankless - Energy Star</t>
  </si>
  <si>
    <t>Remaining Job Budget</t>
  </si>
  <si>
    <t>Shell Measures</t>
  </si>
  <si>
    <t>Columbia Gas Rebates</t>
  </si>
  <si>
    <t>Insulation Cost</t>
  </si>
  <si>
    <t>Energy Efficiency Insulation/Air Sealing</t>
  </si>
  <si>
    <t>Air Sealing Cost</t>
  </si>
  <si>
    <t>Energy Efficiency Heating System</t>
  </si>
  <si>
    <t>Total Shell Cost</t>
  </si>
  <si>
    <t>Energy Efficiency Water Heater</t>
  </si>
  <si>
    <t>Energy Efficiency Smart Thermostat</t>
  </si>
  <si>
    <t>Equipment Replacement</t>
  </si>
  <si>
    <t>Audits and Rebates Program</t>
  </si>
  <si>
    <t>Heating System Replacement</t>
  </si>
  <si>
    <t>Total Columbia Gas Rebates</t>
  </si>
  <si>
    <t>Heating System Cost</t>
  </si>
  <si>
    <t>Total Job Cost</t>
  </si>
  <si>
    <t>Water Heater Replacement</t>
  </si>
  <si>
    <t>Customer Co-Pay</t>
  </si>
  <si>
    <t>Water Heater Cost</t>
  </si>
  <si>
    <t>Energy Star Smart Tstat Install</t>
  </si>
  <si>
    <t>Smart Thermostat Cost</t>
  </si>
  <si>
    <t>Total Equipment Replacement Cost</t>
  </si>
  <si>
    <t>Other Improvement Costs</t>
  </si>
  <si>
    <t>Customer Acknowlegement</t>
  </si>
  <si>
    <t>Line Item</t>
  </si>
  <si>
    <t>Total Cost</t>
  </si>
  <si>
    <t>Insulation</t>
  </si>
  <si>
    <t>Air Sealing</t>
  </si>
  <si>
    <t>Heating System</t>
  </si>
  <si>
    <t>Water Heater</t>
  </si>
  <si>
    <t>Smart Thermostat</t>
  </si>
  <si>
    <t>Other Improvements</t>
  </si>
  <si>
    <t>Total Charges</t>
  </si>
  <si>
    <t>Energy Efficiency Program Rebate</t>
  </si>
  <si>
    <t>Audits and Rebates Program Rebate</t>
  </si>
  <si>
    <t>Total Rebates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</si>
</sst>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7">
    <font>
      <sz val="12"/>
      <color theme="1"/>
      <name val="Aptos Narrow"/>
      <family val="2"/>
      <scheme val="minor"/>
    </font>
    <font>
      <sz val="12"/>
      <color theme="1"/>
      <name val="Aptos Narrow"/>
      <family val="2"/>
      <scheme val="minor"/>
    </font>
    <font>
      <b/>
      <sz val="14"/>
      <color theme="1"/>
      <name val="Aptos Narrow"/>
      <scheme val="minor"/>
    </font>
    <font>
      <i/>
      <sz val="12"/>
      <color theme="1"/>
      <name val="Aptos Narrow"/>
      <scheme val="minor"/>
    </font>
    <font>
      <b/>
      <i/>
      <sz val="12"/>
      <color theme="1"/>
      <name val="Aptos Narrow"/>
      <scheme val="minor"/>
    </font>
    <font>
      <b/>
      <sz val="12"/>
      <color theme="1"/>
      <name val="Aptos Narrow"/>
      <scheme val="minor"/>
    </font>
    <font>
      <sz val="12"/>
      <color theme="1"/>
      <name val="Aptos Narrow"/>
      <scheme val="minor"/>
    </font>
  </fonts>
  <fills count="4">
    <fill>
      <patternFill patternType="none"/>
    </fill>
    <fill>
      <patternFill patternType="gray125"/>
    </fill>
    <fill>
      <patternFill patternType="solid">
        <fgColor theme="7" tint="0.79998168889431442"/>
        <bgColor indexed="64"/>
      </patternFill>
    </fill>
    <fill>
      <patternFill patternType="solid">
        <fgColor theme="6" tint="0.59999389629810485"/>
        <bgColor indexed="64"/>
      </patternFill>
    </fill>
  </fills>
  <borders count="2">
    <border>
      <left/>
      <right/>
      <top/>
      <bottom/>
      <diagonal/>
    </border>
    <border>
      <left/>
      <right/>
      <top/>
      <bottom style="double">
        <color indexed="64"/>
      </bottom>
      <diagonal/>
    </border>
  </borders>
  <cellStyleXfs count="2">
    <xf numFmtId="0" fontId="0" fillId="0" borderId="0"/>
    <xf numFmtId="44" fontId="1" fillId="0" borderId="0" applyFont="0" applyFill="0" applyBorder="0" applyAlignment="0" applyProtection="0"/>
  </cellStyleXfs>
  <cellXfs count="28">
    <xf numFmtId="0" fontId="0" fillId="0" borderId="0" xfId="0"/>
    <xf numFmtId="0" fontId="3" fillId="0" borderId="0" xfId="0" applyFont="1" applyAlignment="1">
      <alignment horizontal="center"/>
    </xf>
    <xf numFmtId="0" fontId="0" fillId="0" borderId="0" xfId="0" applyAlignment="1">
      <alignment horizontal="left"/>
    </xf>
    <xf numFmtId="0" fontId="0" fillId="0" borderId="0" xfId="0" applyAlignment="1">
      <alignment horizontal="right" indent="1"/>
    </xf>
    <xf numFmtId="164" fontId="0" fillId="3" borderId="0" xfId="1" applyNumberFormat="1" applyFont="1" applyFill="1"/>
    <xf numFmtId="44" fontId="0" fillId="0" borderId="0" xfId="0" applyNumberFormat="1"/>
    <xf numFmtId="0" fontId="0" fillId="0" borderId="1" xfId="0" applyBorder="1" applyAlignment="1">
      <alignment horizontal="left"/>
    </xf>
    <xf numFmtId="0" fontId="2" fillId="0" borderId="0" xfId="0" applyFont="1"/>
    <xf numFmtId="0" fontId="4" fillId="0" borderId="0" xfId="0" applyFont="1" applyAlignment="1">
      <alignment horizontal="center"/>
    </xf>
    <xf numFmtId="164" fontId="0" fillId="0" borderId="0" xfId="0" applyNumberFormat="1" applyAlignment="1">
      <alignment horizontal="center"/>
    </xf>
    <xf numFmtId="164" fontId="0" fillId="3" borderId="0" xfId="1" applyNumberFormat="1" applyFont="1" applyFill="1" applyAlignment="1">
      <alignment horizontal="center"/>
    </xf>
    <xf numFmtId="164" fontId="0" fillId="0" borderId="0" xfId="0" applyNumberFormat="1"/>
    <xf numFmtId="0" fontId="5" fillId="0" borderId="0" xfId="0" applyFont="1"/>
    <xf numFmtId="164" fontId="5" fillId="3" borderId="0" xfId="1" applyNumberFormat="1" applyFont="1" applyFill="1"/>
    <xf numFmtId="0" fontId="0" fillId="0" borderId="1" xfId="0" applyBorder="1"/>
    <xf numFmtId="164" fontId="0" fillId="3" borderId="1" xfId="1" applyNumberFormat="1" applyFont="1" applyFill="1" applyBorder="1"/>
    <xf numFmtId="164" fontId="5" fillId="0" borderId="0" xfId="0" applyNumberFormat="1" applyFont="1"/>
    <xf numFmtId="0" fontId="6" fillId="0" borderId="0" xfId="0" applyFont="1"/>
    <xf numFmtId="164" fontId="6" fillId="0" borderId="0" xfId="0" applyNumberFormat="1" applyFont="1"/>
    <xf numFmtId="44" fontId="0" fillId="0" borderId="0" xfId="0" applyNumberFormat="1" applyAlignment="1">
      <alignment horizontal="center"/>
    </xf>
    <xf numFmtId="44" fontId="0" fillId="0" borderId="1" xfId="0" applyNumberFormat="1" applyBorder="1" applyAlignment="1">
      <alignment horizontal="center"/>
    </xf>
    <xf numFmtId="164" fontId="0" fillId="2" borderId="0" xfId="1" applyNumberFormat="1" applyFont="1" applyFill="1" applyAlignment="1" applyProtection="1">
      <alignment horizontal="center"/>
      <protection locked="0"/>
    </xf>
    <xf numFmtId="164" fontId="0" fillId="2" borderId="1" xfId="1" applyNumberFormat="1" applyFont="1" applyFill="1" applyBorder="1" applyAlignment="1" applyProtection="1">
      <alignment horizontal="center"/>
      <protection locked="0"/>
    </xf>
    <xf numFmtId="0" fontId="0" fillId="2" borderId="0" xfId="0" applyFill="1" applyAlignment="1" applyProtection="1">
      <alignment horizontal="center"/>
      <protection locked="0"/>
    </xf>
    <xf numFmtId="164" fontId="0" fillId="2" borderId="0" xfId="1" applyNumberFormat="1" applyFont="1" applyFill="1" applyBorder="1" applyAlignment="1" applyProtection="1">
      <alignment horizontal="center"/>
      <protection locked="0"/>
    </xf>
    <xf numFmtId="0" fontId="2"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xf>
  </cellXfs>
  <cellStyles count="2">
    <cellStyle name="Currency" xfId="1" builtinId="4"/>
    <cellStyle name="Normal" xfId="0" builtinId="0"/>
  </cellStyles>
  <dxfs count="2">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12700</xdr:colOff>
      <xdr:row>0</xdr:row>
      <xdr:rowOff>1</xdr:rowOff>
    </xdr:from>
    <xdr:to>
      <xdr:col>9</xdr:col>
      <xdr:colOff>762000</xdr:colOff>
      <xdr:row>32</xdr:row>
      <xdr:rowOff>146540</xdr:rowOff>
    </xdr:to>
    <xdr:sp macro="" textlink="">
      <xdr:nvSpPr>
        <xdr:cNvPr id="2" name="TextBox 1">
          <a:extLst>
            <a:ext uri="{FF2B5EF4-FFF2-40B4-BE49-F238E27FC236}">
              <a16:creationId xmlns:a16="http://schemas.microsoft.com/office/drawing/2014/main" id="{554C75BB-E7EB-A142-8F31-2D8562F981C8}"/>
            </a:ext>
          </a:extLst>
        </xdr:cNvPr>
        <xdr:cNvSpPr txBox="1"/>
      </xdr:nvSpPr>
      <xdr:spPr>
        <a:xfrm>
          <a:off x="12700" y="1"/>
          <a:ext cx="8222762" cy="67114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kern="1200"/>
            <a:t>User Instructions</a:t>
          </a:r>
        </a:p>
        <a:p>
          <a:pPr algn="ctr"/>
          <a:endParaRPr lang="en-US" sz="1400" kern="1200"/>
        </a:p>
        <a:p>
          <a:pPr algn="l"/>
          <a:r>
            <a:rPr lang="en-US" sz="1100" kern="1200"/>
            <a:t>The</a:t>
          </a:r>
          <a:r>
            <a:rPr lang="en-US" sz="1100" kern="1200" baseline="0"/>
            <a:t> purpose of this calculator is to determine the remaining budget a contractor has to spend in the Columbia Gas WarmWise Audits and Rebates Program after the Columbai Gas WarmWise EE&amp;C Program pays for a portion of the insulation and air sealilng, furnace replacement, tankless water heater installation, and/or smart thermostat installation. </a:t>
          </a:r>
        </a:p>
        <a:p>
          <a:pPr algn="l"/>
          <a:endParaRPr lang="en-US" sz="1100" kern="1200" baseline="0"/>
        </a:p>
        <a:p>
          <a:pPr algn="l"/>
          <a:r>
            <a:rPr lang="en-US" sz="1100" kern="1200" baseline="0"/>
            <a:t>The first step is to complete the information on the </a:t>
          </a:r>
          <a:r>
            <a:rPr lang="en-US" sz="1100" b="1" kern="1200" baseline="0"/>
            <a:t>Job Calculator Tab</a:t>
          </a:r>
          <a:r>
            <a:rPr lang="en-US" sz="1100" b="0" kern="1200" baseline="0"/>
            <a:t>. Only enter informaiton in the blue shaded cells. Do not alter the Green cells, they contain formulas that will auto populate as you enter information into the blue shaded cells. As you enter information into the calculator your remaining Audits and Rebates job budget will update in cell D2 to help you best figure out how to maximize your job budget. </a:t>
          </a:r>
          <a:endParaRPr lang="en-US" sz="1100" kern="1200" baseline="0"/>
        </a:p>
        <a:p>
          <a:pPr algn="l"/>
          <a:endParaRPr lang="en-US" sz="1100" kern="1200" baseline="0"/>
        </a:p>
        <a:p>
          <a:pPr algn="l"/>
          <a:r>
            <a:rPr lang="en-US" sz="1100" kern="1200" baseline="0"/>
            <a:t>1. Enter the total cost for all insulation measures in cell B7.</a:t>
          </a:r>
        </a:p>
        <a:p>
          <a:pPr algn="l"/>
          <a:endParaRPr lang="en-US" sz="1100" kern="1200" baseline="0"/>
        </a:p>
        <a:p>
          <a:pPr algn="l"/>
          <a:r>
            <a:rPr lang="en-US" sz="1100" kern="1200" baseline="0"/>
            <a:t>2. Enter the total cost for all air sealing measures in cell B8.</a:t>
          </a:r>
        </a:p>
        <a:p>
          <a:pPr algn="l"/>
          <a:endParaRPr lang="en-US" sz="1100" kern="1200" baseline="0"/>
        </a:p>
        <a:p>
          <a:pPr algn="l"/>
          <a:r>
            <a:rPr lang="en-US" sz="1100" kern="1200" baseline="0"/>
            <a:t>3. If you are replacing the heating system select the type of eligible heating system you are installing from the pull down list in cell B12 and enter the total cost of the installation in cell B13. You must enter a cost if you select a heating system for the rebate and cost totals to be accurate. If you are not replacing the heating system select N/A from the pull down list. </a:t>
          </a:r>
        </a:p>
        <a:p>
          <a:pPr algn="l"/>
          <a:endParaRPr lang="en-US" sz="1100" kern="1200" baseline="0"/>
        </a:p>
        <a:p>
          <a:pPr algn="l"/>
          <a:r>
            <a:rPr lang="en-US" sz="1100" kern="1200" baseline="0"/>
            <a:t>4. If you are replacement the water heating system select the type of eligible water heating system you are installing from the pull down list in cell B15 and enter the total cost of the installation in cell B16. You must enter a cost if you select a water heating system for the rebate and cost totals to be accurate.  If you are not replacing the water heating system select N/A from the pull down list. </a:t>
          </a:r>
        </a:p>
        <a:p>
          <a:pPr algn="l"/>
          <a:endParaRPr lang="en-US" sz="1100" kern="1200" baseline="0"/>
        </a:p>
        <a:p>
          <a:pPr algn="l"/>
          <a:r>
            <a:rPr lang="en-US" sz="1100" kern="1200" baseline="0"/>
            <a:t>5. If you are installing an energy start smart thermostat select Yes from the pull down list in cell B18 and enter the total cost of the smart thermostat installation in cell B19. If you are not installing a smart thermostat select No from the pull down list. You must enter a cost if you select Yes for smart thermostat installation for the rebate and cost totals to be accurate. </a:t>
          </a:r>
        </a:p>
        <a:p>
          <a:pPr algn="l"/>
          <a:endParaRPr lang="en-US" sz="1100" kern="1200" baseline="0"/>
        </a:p>
        <a:p>
          <a:pPr algn="l"/>
          <a:r>
            <a:rPr lang="en-US" sz="1100" kern="1200" baseline="0"/>
            <a:t>6. Enter in the total cost of any other improvements you made to the home that do not fit into the categories of insulation, air sealing, heating system replacement, water heater replacement, or smart thermostat installation in cell B21. </a:t>
          </a:r>
        </a:p>
        <a:p>
          <a:pPr algn="l"/>
          <a:endParaRPr lang="en-US" sz="1100" kern="1200" baseline="0"/>
        </a:p>
        <a:p>
          <a:pPr algn="l"/>
          <a:r>
            <a:rPr lang="en-US" sz="1100" kern="1200" baseline="0"/>
            <a:t>When you are finished entering the information on the Job Calculator tab the </a:t>
          </a:r>
          <a:r>
            <a:rPr lang="en-US" sz="1100" b="1" kern="1200" baseline="0"/>
            <a:t>Financial Summary Tab</a:t>
          </a:r>
          <a:r>
            <a:rPr lang="en-US" sz="1100" b="0" kern="1200" baseline="0"/>
            <a:t> will be completely populated with the final financial summary of the job. The final steps to completing the this form are outlined below:</a:t>
          </a:r>
        </a:p>
        <a:p>
          <a:pPr algn="l"/>
          <a:endParaRPr lang="en-US" sz="1100" b="0" kern="1200" baseline="0"/>
        </a:p>
        <a:p>
          <a:pPr algn="l"/>
          <a:r>
            <a:rPr lang="en-US" sz="1100" b="0" kern="1200" baseline="0"/>
            <a:t>7. If the total job cost as exceeded the allotted job allowance of the combined Audits and Rebates job allowance and the eligible Energy Efficiency rebates, the customer must pay the amount listed in the Customer Co-Pay cell B19. </a:t>
          </a:r>
        </a:p>
        <a:p>
          <a:pPr algn="l"/>
          <a:endParaRPr lang="en-US" sz="1100" b="0" kern="1200" baseline="0"/>
        </a:p>
        <a:p>
          <a:pPr algn="l"/>
          <a:r>
            <a:rPr lang="en-US" sz="1100" b="0" kern="1200" baseline="0"/>
            <a:t>8. You are responsible for completing the Energy Efficiency Rebates Program Application in addition to Income Eligible Audits and Rebates Program. </a:t>
          </a:r>
          <a:endParaRPr lang="en-US" sz="1100" kern="1200" baseline="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1660768</xdr:colOff>
      <xdr:row>4</xdr:row>
      <xdr:rowOff>0</xdr:rowOff>
    </xdr:to>
    <xdr:pic>
      <xdr:nvPicPr>
        <xdr:cNvPr id="2" name="Picture 1">
          <a:extLst>
            <a:ext uri="{FF2B5EF4-FFF2-40B4-BE49-F238E27FC236}">
              <a16:creationId xmlns:a16="http://schemas.microsoft.com/office/drawing/2014/main" id="{467C162E-0901-3F2F-4195-25D27CEAA6C1}"/>
            </a:ext>
          </a:extLst>
        </xdr:cNvPr>
        <xdr:cNvPicPr>
          <a:picLocks noChangeAspect="1"/>
        </xdr:cNvPicPr>
      </xdr:nvPicPr>
      <xdr:blipFill>
        <a:blip xmlns:r="http://schemas.openxmlformats.org/officeDocument/2006/relationships" r:embed="rId1"/>
        <a:stretch>
          <a:fillRect/>
        </a:stretch>
      </xdr:blipFill>
      <xdr:spPr>
        <a:xfrm>
          <a:off x="0" y="0"/>
          <a:ext cx="4034691" cy="8206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19539</xdr:colOff>
      <xdr:row>0</xdr:row>
      <xdr:rowOff>0</xdr:rowOff>
    </xdr:from>
    <xdr:to>
      <xdr:col>1</xdr:col>
      <xdr:colOff>713155</xdr:colOff>
      <xdr:row>4</xdr:row>
      <xdr:rowOff>0</xdr:rowOff>
    </xdr:to>
    <xdr:pic>
      <xdr:nvPicPr>
        <xdr:cNvPr id="2" name="Picture 1">
          <a:extLst>
            <a:ext uri="{FF2B5EF4-FFF2-40B4-BE49-F238E27FC236}">
              <a16:creationId xmlns:a16="http://schemas.microsoft.com/office/drawing/2014/main" id="{1A80F7F7-2795-F943-B7BA-8E8D643B5EA4}"/>
            </a:ext>
          </a:extLst>
        </xdr:cNvPr>
        <xdr:cNvPicPr>
          <a:picLocks noChangeAspect="1"/>
        </xdr:cNvPicPr>
      </xdr:nvPicPr>
      <xdr:blipFill>
        <a:blip xmlns:r="http://schemas.openxmlformats.org/officeDocument/2006/relationships" r:embed="rId1"/>
        <a:stretch>
          <a:fillRect/>
        </a:stretch>
      </xdr:blipFill>
      <xdr:spPr>
        <a:xfrm>
          <a:off x="19539" y="0"/>
          <a:ext cx="3282462" cy="820615"/>
        </a:xfrm>
        <a:prstGeom prst="rect">
          <a:avLst/>
        </a:prstGeom>
      </xdr:spPr>
    </xdr:pic>
    <xdr:clientData/>
  </xdr:twoCellAnchor>
  <xdr:twoCellAnchor>
    <xdr:from>
      <xdr:col>0</xdr:col>
      <xdr:colOff>19537</xdr:colOff>
      <xdr:row>19</xdr:row>
      <xdr:rowOff>9769</xdr:rowOff>
    </xdr:from>
    <xdr:to>
      <xdr:col>7</xdr:col>
      <xdr:colOff>801076</xdr:colOff>
      <xdr:row>33</xdr:row>
      <xdr:rowOff>175847</xdr:rowOff>
    </xdr:to>
    <xdr:sp macro="" textlink="">
      <xdr:nvSpPr>
        <xdr:cNvPr id="3" name="TextBox 2">
          <a:extLst>
            <a:ext uri="{FF2B5EF4-FFF2-40B4-BE49-F238E27FC236}">
              <a16:creationId xmlns:a16="http://schemas.microsoft.com/office/drawing/2014/main" id="{B7026D43-89FE-000B-1D02-62675268924F}"/>
            </a:ext>
          </a:extLst>
        </xdr:cNvPr>
        <xdr:cNvSpPr txBox="1"/>
      </xdr:nvSpPr>
      <xdr:spPr>
        <a:xfrm>
          <a:off x="19537" y="3761154"/>
          <a:ext cx="8225693" cy="3038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kern="1200"/>
            <a:t>If you are</a:t>
          </a:r>
          <a:r>
            <a:rPr lang="en-US" sz="1200" kern="1200" baseline="0"/>
            <a:t> the renter of this property</a:t>
          </a:r>
          <a:r>
            <a:rPr lang="en-US" sz="1200" kern="1200"/>
            <a:t>, the Property</a:t>
          </a:r>
          <a:r>
            <a:rPr lang="en-US" sz="1200" kern="1200" baseline="0"/>
            <a:t> Owner's prior approval is required as part of the application process.</a:t>
          </a:r>
          <a:endParaRPr lang="en-US" sz="1200" kern="120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Available rebates are for new measures (not refurbished or used) in the original packaging, must be replacements of existing equipment and must be purchased and installed at the Account Owner’s service address by a qualified contractor doing business in the applicable field (e.g., insulation installer, plumber, HVAC technician, or electrician) with the exception of a smart thermostat which can be installed by Owner. Insulation Rebates must include both insulation and air sealing measures in order to qualify for a rebate.  New construction and additions to a home’s square footage do not qualify for rebates.</a:t>
          </a:r>
          <a:r>
            <a:rPr lang="en-US" sz="1100" b="1">
              <a:solidFill>
                <a:schemeClr val="dk1"/>
              </a:solidFill>
              <a:effectLst/>
              <a:latin typeface="+mn-lt"/>
              <a:ea typeface="+mn-ea"/>
              <a:cs typeface="+mn-cs"/>
            </a:rPr>
            <a:t> The rebate application must be received within 120 days of purchase and installation or by December 31, 2025, whichever is sooner. </a:t>
          </a:r>
          <a:endParaRPr lang="en-US" sz="1100">
            <a:solidFill>
              <a:schemeClr val="dk1"/>
            </a:solidFill>
            <a:effectLst/>
            <a:latin typeface="+mn-lt"/>
            <a:ea typeface="+mn-ea"/>
            <a:cs typeface="+mn-cs"/>
          </a:endParaRPr>
        </a:p>
        <a:p>
          <a:endParaRPr lang="en-US" sz="1200" kern="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BD4B2-222B-CE40-AB95-0E7AB9855D49}">
  <dimension ref="L1:L7"/>
  <sheetViews>
    <sheetView showGridLines="0" tabSelected="1" topLeftCell="A11" zoomScale="130" zoomScaleNormal="130" workbookViewId="0">
      <selection activeCell="C36" sqref="C36"/>
    </sheetView>
  </sheetViews>
  <sheetFormatPr defaultColWidth="11" defaultRowHeight="15.75"/>
  <cols>
    <col min="12" max="12" width="0" hidden="1" customWidth="1"/>
  </cols>
  <sheetData>
    <row r="1" spans="12:12">
      <c r="L1" t="s">
        <v>0</v>
      </c>
    </row>
    <row r="2" spans="12:12">
      <c r="L2" t="s">
        <v>1</v>
      </c>
    </row>
    <row r="3" spans="12:12">
      <c r="L3" t="s">
        <v>2</v>
      </c>
    </row>
    <row r="4" spans="12:12">
      <c r="L4" t="s">
        <v>3</v>
      </c>
    </row>
    <row r="6" spans="12:12">
      <c r="L6" t="s">
        <v>0</v>
      </c>
    </row>
    <row r="7" spans="12:12">
      <c r="L7" t="s">
        <v>4</v>
      </c>
    </row>
  </sheetData>
  <sheetProtection sheet="1" objects="1" scenarios="1"/>
  <pageMargins left="0.7" right="0.7" top="0.75" bottom="0.75" header="0.3" footer="0.3"/>
  <pageSetup orientation="landscape"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1F92-EF76-7B47-B539-664B9AD0CAD7}">
  <dimension ref="A1:I22"/>
  <sheetViews>
    <sheetView zoomScale="130" zoomScaleNormal="130" workbookViewId="0">
      <selection activeCell="D23" sqref="D23"/>
    </sheetView>
  </sheetViews>
  <sheetFormatPr defaultColWidth="11" defaultRowHeight="15.75"/>
  <cols>
    <col min="1" max="1" width="31.125" customWidth="1"/>
    <col min="2" max="2" width="22.375" customWidth="1"/>
    <col min="3" max="3" width="2" customWidth="1"/>
    <col min="4" max="4" width="33.375" customWidth="1"/>
    <col min="5" max="5" width="10" bestFit="1" customWidth="1"/>
    <col min="7" max="7" width="11.5" bestFit="1" customWidth="1"/>
    <col min="13" max="13" width="11.5" bestFit="1" customWidth="1"/>
  </cols>
  <sheetData>
    <row r="1" spans="1:9">
      <c r="D1" s="8" t="s">
        <v>5</v>
      </c>
      <c r="E1" s="3"/>
      <c r="H1" s="26"/>
      <c r="I1" s="26"/>
    </row>
    <row r="2" spans="1:9">
      <c r="D2" s="9">
        <f>E12-(B9+B13+B16+B19+B22)</f>
        <v>3600</v>
      </c>
    </row>
    <row r="5" spans="1:9" ht="18.75">
      <c r="A5" s="25"/>
      <c r="B5" s="25"/>
      <c r="D5" s="7"/>
      <c r="E5" s="7"/>
    </row>
    <row r="6" spans="1:9" ht="18.75">
      <c r="A6" s="25" t="s">
        <v>6</v>
      </c>
      <c r="B6" s="25"/>
      <c r="D6" s="27" t="s">
        <v>7</v>
      </c>
      <c r="E6" s="27"/>
    </row>
    <row r="7" spans="1:9">
      <c r="A7" s="2" t="s">
        <v>8</v>
      </c>
      <c r="B7" s="21"/>
      <c r="D7" t="s">
        <v>9</v>
      </c>
      <c r="E7" s="4">
        <f>MIN(B9*0.25,2500)</f>
        <v>0</v>
      </c>
    </row>
    <row r="8" spans="1:9" ht="16.5" thickBot="1">
      <c r="A8" s="6" t="s">
        <v>10</v>
      </c>
      <c r="B8" s="22"/>
      <c r="D8" t="s">
        <v>11</v>
      </c>
      <c r="E8" s="4" cm="1">
        <f t="array" ref="E8">_xlfn.IFS(B12="N/A",0,B12="Furnace - Energy Star",400,B12="Boiler - 94+ AFUE",1000,B12="Combi Boiler - 94+ AFUE",1200,B12="", 0)</f>
        <v>0</v>
      </c>
    </row>
    <row r="9" spans="1:9" ht="16.5" thickTop="1">
      <c r="A9" s="2" t="s">
        <v>12</v>
      </c>
      <c r="B9" s="10">
        <f>B7+B8</f>
        <v>0</v>
      </c>
      <c r="D9" t="s">
        <v>13</v>
      </c>
      <c r="E9" s="4" cm="1">
        <f t="array" ref="E9">_xlfn.IFS(B15="",0,B15="N/A",0,B15="Tankless - Energy Star",400)</f>
        <v>0</v>
      </c>
    </row>
    <row r="10" spans="1:9">
      <c r="D10" t="s">
        <v>14</v>
      </c>
      <c r="E10" s="4" cm="1">
        <f t="array" ref="E10">_xlfn.IFS(B18="",0,B18="No",0,B18="Yes",100)</f>
        <v>0</v>
      </c>
    </row>
    <row r="11" spans="1:9" ht="19.5" thickBot="1">
      <c r="A11" s="27" t="s">
        <v>15</v>
      </c>
      <c r="B11" s="27"/>
      <c r="D11" s="14" t="s">
        <v>16</v>
      </c>
      <c r="E11" s="15">
        <v>3600</v>
      </c>
    </row>
    <row r="12" spans="1:9" ht="16.5" thickTop="1">
      <c r="A12" s="2" t="s">
        <v>17</v>
      </c>
      <c r="B12" s="23"/>
      <c r="D12" s="12" t="s">
        <v>18</v>
      </c>
      <c r="E12" s="13">
        <f>SUM(E7:E11)</f>
        <v>3600</v>
      </c>
    </row>
    <row r="13" spans="1:9">
      <c r="A13" s="2" t="s">
        <v>19</v>
      </c>
      <c r="B13" s="24"/>
    </row>
    <row r="14" spans="1:9">
      <c r="D14" s="17" t="s">
        <v>20</v>
      </c>
      <c r="E14" s="18">
        <f>B9+B13+B16+B19+B22</f>
        <v>0</v>
      </c>
    </row>
    <row r="15" spans="1:9">
      <c r="A15" t="s">
        <v>21</v>
      </c>
      <c r="B15" s="23"/>
      <c r="D15" s="12" t="s">
        <v>22</v>
      </c>
      <c r="E15" s="16">
        <f>IF((E14-E12)&lt;0,0,E14-E12)</f>
        <v>0</v>
      </c>
    </row>
    <row r="16" spans="1:9">
      <c r="A16" t="s">
        <v>23</v>
      </c>
      <c r="B16" s="21"/>
    </row>
    <row r="18" spans="1:2">
      <c r="A18" t="s">
        <v>24</v>
      </c>
      <c r="B18" s="23"/>
    </row>
    <row r="19" spans="1:2" ht="16.5" thickBot="1">
      <c r="A19" s="14" t="s">
        <v>25</v>
      </c>
      <c r="B19" s="22"/>
    </row>
    <row r="20" spans="1:2" ht="16.5" thickTop="1">
      <c r="A20" t="s">
        <v>26</v>
      </c>
      <c r="B20" s="10">
        <f>B13+B16+B19</f>
        <v>0</v>
      </c>
    </row>
    <row r="22" spans="1:2">
      <c r="A22" s="17" t="s">
        <v>27</v>
      </c>
      <c r="B22" s="24"/>
    </row>
  </sheetData>
  <sheetProtection sheet="1" objects="1" scenarios="1"/>
  <mergeCells count="5">
    <mergeCell ref="A5:B5"/>
    <mergeCell ref="H1:I1"/>
    <mergeCell ref="A11:B11"/>
    <mergeCell ref="A6:B6"/>
    <mergeCell ref="D6:E6"/>
  </mergeCells>
  <conditionalFormatting sqref="D2">
    <cfRule type="cellIs" dxfId="1" priority="2" operator="lessThan">
      <formula>0</formula>
    </cfRule>
    <cfRule type="cellIs" dxfId="0" priority="3" operator="greaterThan">
      <formula>0</formula>
    </cfRule>
  </conditionalFormatting>
  <dataValidations count="1">
    <dataValidation type="list" allowBlank="1" showInputMessage="1" showErrorMessage="1" sqref="B18" xr:uid="{37BF4FA9-DCBB-A947-8B99-E85FACECD7C5}">
      <formula1>"Yes, No"</formula1>
    </dataValidation>
  </dataValidations>
  <pageMargins left="0.7" right="0.7" top="0.75" bottom="0.75" header="0.3" footer="0.3"/>
  <pageSetup orientation="landscape" horizontalDpi="0" verticalDpi="0"/>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896F5AD-52A7-8440-8A74-5041E70E5BEC}">
          <x14:formula1>
            <xm:f>'User Instructions'!$L$1:$L$4</xm:f>
          </x14:formula1>
          <xm:sqref>B12</xm:sqref>
        </x14:dataValidation>
        <x14:dataValidation type="list" allowBlank="1" showInputMessage="1" showErrorMessage="1" xr:uid="{B3A35F84-5392-9248-97B9-FDA477F5A4F0}">
          <x14:formula1>
            <xm:f>'User Instructions'!$L$6:$L$7</xm:f>
          </x14:formula1>
          <xm:sqref>B15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92E41-9971-A945-BF38-9B2C52B20330}">
  <dimension ref="A5:M25"/>
  <sheetViews>
    <sheetView topLeftCell="A5" zoomScale="130" zoomScaleNormal="130" workbookViewId="0">
      <selection activeCell="K21" sqref="K21"/>
    </sheetView>
  </sheetViews>
  <sheetFormatPr defaultColWidth="11" defaultRowHeight="15.75"/>
  <cols>
    <col min="1" max="1" width="34" customWidth="1"/>
    <col min="2" max="2" width="14.875" customWidth="1"/>
    <col min="13" max="13" width="11.5" bestFit="1" customWidth="1"/>
  </cols>
  <sheetData>
    <row r="5" spans="1:13" ht="18.75">
      <c r="A5" s="27" t="s">
        <v>28</v>
      </c>
      <c r="B5" s="27"/>
    </row>
    <row r="6" spans="1:13">
      <c r="A6" s="1" t="s">
        <v>29</v>
      </c>
      <c r="B6" s="1" t="s">
        <v>30</v>
      </c>
    </row>
    <row r="7" spans="1:13">
      <c r="A7" t="s">
        <v>31</v>
      </c>
      <c r="B7" s="19">
        <f>'Job Calculator'!B7</f>
        <v>0</v>
      </c>
    </row>
    <row r="8" spans="1:13">
      <c r="A8" t="s">
        <v>32</v>
      </c>
      <c r="B8" s="19">
        <f>'Job Calculator'!B8</f>
        <v>0</v>
      </c>
    </row>
    <row r="9" spans="1:13">
      <c r="A9" t="s">
        <v>33</v>
      </c>
      <c r="B9" s="19">
        <f>'Job Calculator'!B13</f>
        <v>0</v>
      </c>
    </row>
    <row r="10" spans="1:13">
      <c r="A10" t="s">
        <v>34</v>
      </c>
      <c r="B10" s="19">
        <f>'Job Calculator'!B16</f>
        <v>0</v>
      </c>
    </row>
    <row r="11" spans="1:13">
      <c r="A11" t="s">
        <v>35</v>
      </c>
      <c r="B11" s="19">
        <f>'Job Calculator'!B19</f>
        <v>0</v>
      </c>
    </row>
    <row r="12" spans="1:13" ht="16.5" thickBot="1">
      <c r="A12" s="14" t="s">
        <v>36</v>
      </c>
      <c r="B12" s="20">
        <f>'Job Calculator'!B22</f>
        <v>0</v>
      </c>
    </row>
    <row r="13" spans="1:13" ht="16.5" thickTop="1">
      <c r="A13" t="s">
        <v>37</v>
      </c>
      <c r="B13" s="19">
        <f>SUM(B7:B12)</f>
        <v>0</v>
      </c>
    </row>
    <row r="14" spans="1:13" ht="5.0999999999999996" customHeight="1">
      <c r="B14" s="19"/>
    </row>
    <row r="15" spans="1:13">
      <c r="A15" t="s">
        <v>38</v>
      </c>
      <c r="B15" s="19">
        <f>SUM('Job Calculator'!E7:E10)*-1</f>
        <v>0</v>
      </c>
      <c r="M15" s="5"/>
    </row>
    <row r="16" spans="1:13" ht="16.5" thickBot="1">
      <c r="A16" s="14" t="s">
        <v>39</v>
      </c>
      <c r="B16" s="20">
        <f>'Job Calculator'!E11*-1</f>
        <v>-3600</v>
      </c>
      <c r="M16" s="5"/>
    </row>
    <row r="17" spans="1:13" ht="16.5" thickTop="1">
      <c r="A17" t="s">
        <v>40</v>
      </c>
      <c r="B17" s="19">
        <f>B15+B16</f>
        <v>-3600</v>
      </c>
      <c r="M17" s="5"/>
    </row>
    <row r="18" spans="1:13" ht="9" customHeight="1">
      <c r="B18" s="19"/>
      <c r="M18" s="5"/>
    </row>
    <row r="19" spans="1:13">
      <c r="A19" t="s">
        <v>22</v>
      </c>
      <c r="B19" s="19">
        <f>IF((B13+B17)&lt;0,0,B13+B17)</f>
        <v>0</v>
      </c>
      <c r="M19" s="5"/>
    </row>
    <row r="20" spans="1:13">
      <c r="B20" s="19"/>
    </row>
    <row r="21" spans="1:13">
      <c r="B21" s="19"/>
    </row>
    <row r="22" spans="1:13">
      <c r="B22" s="11"/>
    </row>
    <row r="23" spans="1:13">
      <c r="B23" s="11"/>
    </row>
    <row r="24" spans="1:13">
      <c r="B24" s="11"/>
    </row>
    <row r="25" spans="1:13">
      <c r="B25" s="11"/>
    </row>
  </sheetData>
  <sheetProtection sheet="1" objects="1" scenarios="1"/>
  <mergeCells count="1">
    <mergeCell ref="A5:B5"/>
  </mergeCells>
  <pageMargins left="0.7" right="0.7" top="0.75" bottom="0.75" header="0.3" footer="0.3"/>
  <pageSetup orientation="landscape"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31022f00-45ff-4eea-a337-424162400976">
      <Terms xmlns="http://schemas.microsoft.com/office/infopath/2007/PartnerControls"/>
    </lcf76f155ced4ddcb4097134ff3c332f>
    <_ip_UnifiedCompliancePolicyProperties xmlns="http://schemas.microsoft.com/sharepoint/v3" xsi:nil="true"/>
    <TaxCatchAll xmlns="f80aed97-f562-467c-be63-a02d425cfdf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4A9CE4AA0B50C4681C9228753FDF6D0" ma:contentTypeVersion="20" ma:contentTypeDescription="Create a new document." ma:contentTypeScope="" ma:versionID="3ef6f44ee507e0efe8c7a0719a9f9098">
  <xsd:schema xmlns:xsd="http://www.w3.org/2001/XMLSchema" xmlns:xs="http://www.w3.org/2001/XMLSchema" xmlns:p="http://schemas.microsoft.com/office/2006/metadata/properties" xmlns:ns1="http://schemas.microsoft.com/sharepoint/v3" xmlns:ns2="31022f00-45ff-4eea-a337-424162400976" xmlns:ns3="f80aed97-f562-467c-be63-a02d425cfdf2" targetNamespace="http://schemas.microsoft.com/office/2006/metadata/properties" ma:root="true" ma:fieldsID="f4c4c43ed1ffbcbde3a749118627f311" ns1:_="" ns2:_="" ns3:_="">
    <xsd:import namespace="http://schemas.microsoft.com/sharepoint/v3"/>
    <xsd:import namespace="31022f00-45ff-4eea-a337-424162400976"/>
    <xsd:import namespace="f80aed97-f562-467c-be63-a02d425cfd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022f00-45ff-4eea-a337-4241624009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6fde892d-7822-47be-a147-f7ef0365b8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0aed97-f562-467c-be63-a02d425cfdf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a28bc87-3872-4646-91f3-0bb3f3c9ee10}" ma:internalName="TaxCatchAll" ma:showField="CatchAllData" ma:web="f80aed97-f562-467c-be63-a02d425cfd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F5AEE5-6A80-451C-8AAA-66F5C31B71CB}"/>
</file>

<file path=customXml/itemProps2.xml><?xml version="1.0" encoding="utf-8"?>
<ds:datastoreItem xmlns:ds="http://schemas.openxmlformats.org/officeDocument/2006/customXml" ds:itemID="{731AAECB-710B-4BC7-90D4-CBA6CD5EAA84}"/>
</file>

<file path=customXml/itemProps3.xml><?xml version="1.0" encoding="utf-8"?>
<ds:datastoreItem xmlns:ds="http://schemas.openxmlformats.org/officeDocument/2006/customXml" ds:itemID="{A5C61E27-E8BE-4934-8560-DD7AA1EDEE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Nunley</dc:creator>
  <cp:keywords/>
  <dc:description/>
  <cp:lastModifiedBy/>
  <cp:revision/>
  <dcterms:created xsi:type="dcterms:W3CDTF">2024-11-14T14:42:55Z</dcterms:created>
  <dcterms:modified xsi:type="dcterms:W3CDTF">2025-01-24T16:56:40Z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0x010100F4A9CE4AA0B50C4681C9228753FDF6D0</vt:lpwstr>
  </property>
  <property fmtid="{D5CDD505-2E9C-101B-9397-08002B2CF9AE}" pid="3" name="MediaServiceImageTags">
    <vt:lpwstr/>
  </property>
</Properties>
</file>